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55" windowWidth="9720" windowHeight="3270" tabRatio="601" activeTab="0"/>
  </bookViews>
  <sheets>
    <sheet name="Costs Estimate" sheetId="1" r:id="rId1"/>
  </sheets>
  <definedNames>
    <definedName name="_xlnm.Print_Area" localSheetId="0">'Costs Estimate'!$A$1:$Q$46</definedName>
  </definedNames>
  <calcPr fullCalcOnLoad="1"/>
</workbook>
</file>

<file path=xl/sharedStrings.xml><?xml version="1.0" encoding="utf-8"?>
<sst xmlns="http://schemas.openxmlformats.org/spreadsheetml/2006/main" count="49" uniqueCount="48">
  <si>
    <t>COST ITEM</t>
  </si>
  <si>
    <t>Subtotal 
Cost</t>
  </si>
  <si>
    <t>Subtotal Hours</t>
  </si>
  <si>
    <t>Labor Costs</t>
  </si>
  <si>
    <t>Total Labor Hours by Task</t>
  </si>
  <si>
    <t>Other Direct Costs (ODCs)</t>
  </si>
  <si>
    <t>Subtotal ODCs</t>
  </si>
  <si>
    <t>Total ODCs</t>
  </si>
  <si>
    <t>TOTAL BY TASK</t>
  </si>
  <si>
    <t>Senior Project Professional</t>
  </si>
  <si>
    <t>Project Professional</t>
  </si>
  <si>
    <t>Staff Professional</t>
  </si>
  <si>
    <t>Clerk</t>
  </si>
  <si>
    <t>Total Labor Cost by Task</t>
  </si>
  <si>
    <t>Transportation/Travel/Expenses</t>
  </si>
  <si>
    <t>Outside Reproduction</t>
  </si>
  <si>
    <t>Inhouse reproduction</t>
  </si>
  <si>
    <t>Subcontractors</t>
  </si>
  <si>
    <t>Subcontractor/Outside Expense Markup</t>
  </si>
  <si>
    <t>Communication</t>
  </si>
  <si>
    <t>Average Hourly Rate / Unit Cost</t>
  </si>
  <si>
    <t>URS Corporation</t>
  </si>
  <si>
    <t>Task B</t>
  </si>
  <si>
    <t>Word Processing/Project Assistant/Editor</t>
  </si>
  <si>
    <t>Project Administrator/Controller</t>
  </si>
  <si>
    <t>Technician</t>
  </si>
  <si>
    <t>Sr. Designer/Lab, Field, or CADD Supervisor</t>
  </si>
  <si>
    <t>Professional</t>
  </si>
  <si>
    <t>Archaeologist</t>
  </si>
  <si>
    <t>Senior Archaeologist</t>
  </si>
  <si>
    <t>Project Manager</t>
  </si>
  <si>
    <t>Senior Project Manager</t>
  </si>
  <si>
    <t>Prinicpal Professional/Project Director</t>
  </si>
  <si>
    <t>Description of Goals and Objectives</t>
  </si>
  <si>
    <t>Field Recon for Updating Reach Descriptions</t>
  </si>
  <si>
    <t>Prepare Passage Element</t>
  </si>
  <si>
    <t>Prepare Habitat Element</t>
  </si>
  <si>
    <t>Implementation Plan</t>
  </si>
  <si>
    <t>GIS Database</t>
  </si>
  <si>
    <t>Assemble Draft</t>
  </si>
  <si>
    <t>Finalize Plan</t>
  </si>
  <si>
    <t>CADD/GIS Technician/Illustrator</t>
  </si>
  <si>
    <t>Cost Estimate for Development of Alameda Creek Restoration Master Plan</t>
  </si>
  <si>
    <t>Prepare Outline, Introduction and Background Sections</t>
  </si>
  <si>
    <t>Computer (1)</t>
  </si>
  <si>
    <t>Other Direct Costs (2)</t>
  </si>
  <si>
    <t>(1) Computer charges only apply to specialized applications including CADD and GIS.  Routine day-to-day computer usage not charged.</t>
  </si>
  <si>
    <t>(2) Cost for 2 hours of helicopter rental at $1,100/hour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</si>
</sst>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\ &quot;(4)&quot;"/>
    <numFmt numFmtId="165" formatCode="&quot;$&quot;#,##0_);\(&quot;$&quot;#,##0\)&quot;(4)&quot;"/>
    <numFmt numFmtId="166" formatCode="General\ &quot;(4)&quot;"/>
    <numFmt numFmtId="167" formatCode="&quot;$&quot;#,##0"/>
    <numFmt numFmtId="168" formatCode="&quot;$&quot;#,##0\ &quot;(4)&quot;"/>
    <numFmt numFmtId="169" formatCode="&quot;$&quot;#,##0\ &quot;(5)&quot;"/>
    <numFmt numFmtId="170" formatCode="&quot;$&quot;#,##0\ &quot;(3)&quot;"/>
    <numFmt numFmtId="171" formatCode="&quot;$&quot;#,##0.0_);\(&quot;$&quot;#,##0.0\)"/>
    <numFmt numFmtId="172" formatCode="#,##0.0_);\(#,##0.0\)"/>
    <numFmt numFmtId="173" formatCode="&quot;$&quot;#,##0.0000_);\(&quot;$&quot;#,##0.0000\)"/>
    <numFmt numFmtId="174" formatCode="&quot;$&quot;#,##0.00"/>
  </numFmts>
  <fonts count="20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Continuous" vertical="center" wrapText="1"/>
    </xf>
    <xf numFmtId="5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 wrapText="1"/>
    </xf>
    <xf numFmtId="5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9" fontId="9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5" fontId="8" fillId="2" borderId="5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center" vertical="center"/>
    </xf>
    <xf numFmtId="5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5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 wrapText="1"/>
    </xf>
    <xf numFmtId="5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5" fontId="9" fillId="0" borderId="6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/>
    </xf>
    <xf numFmtId="0" fontId="8" fillId="3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5" fontId="8" fillId="0" borderId="4" xfId="0" applyNumberFormat="1" applyFont="1" applyFill="1" applyBorder="1" applyAlignment="1">
      <alignment horizontal="center" vertical="center"/>
    </xf>
    <xf numFmtId="5" fontId="14" fillId="4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5" fontId="9" fillId="0" borderId="0" xfId="0" applyNumberFormat="1" applyFont="1" applyAlignment="1">
      <alignment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/>
    </xf>
    <xf numFmtId="5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167" fontId="9" fillId="0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Continuous" vertical="center" wrapText="1"/>
    </xf>
    <xf numFmtId="167" fontId="14" fillId="0" borderId="0" xfId="0" applyNumberFormat="1" applyFont="1" applyAlignment="1">
      <alignment horizontal="center" vertical="center"/>
    </xf>
    <xf numFmtId="5" fontId="15" fillId="0" borderId="0" xfId="0" applyNumberFormat="1" applyFont="1" applyAlignment="1">
      <alignment horizontal="center" vertical="center"/>
    </xf>
    <xf numFmtId="5" fontId="14" fillId="0" borderId="0" xfId="0" applyNumberFormat="1" applyFont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GridLines="0" showZeros="0" tabSelected="1" zoomScale="50" zoomScaleNormal="50" workbookViewId="0" topLeftCell="A10">
      <selection activeCell="E36" sqref="E36"/>
    </sheetView>
  </sheetViews>
  <sheetFormatPr defaultColWidth="9.33203125" defaultRowHeight="12.75" outlineLevelRow="1" outlineLevelCol="1"/>
  <cols>
    <col min="1" max="1" width="56.5" style="3" customWidth="1"/>
    <col min="2" max="2" width="1.83203125" style="4" hidden="1" customWidth="1"/>
    <col min="3" max="3" width="16.66015625" style="5" customWidth="1"/>
    <col min="4" max="4" width="2.66015625" style="5" customWidth="1"/>
    <col min="5" max="5" width="21.33203125" style="3" customWidth="1"/>
    <col min="6" max="6" width="20.5" style="3" hidden="1" customWidth="1"/>
    <col min="7" max="7" width="20.83203125" style="3" hidden="1" customWidth="1"/>
    <col min="8" max="8" width="20.83203125" style="3" customWidth="1"/>
    <col min="9" max="9" width="21.5" style="3" customWidth="1"/>
    <col min="10" max="10" width="20" style="3" customWidth="1"/>
    <col min="11" max="11" width="22" style="3" customWidth="1"/>
    <col min="12" max="12" width="24.5" style="3" customWidth="1"/>
    <col min="13" max="13" width="24.83203125" style="3" customWidth="1"/>
    <col min="14" max="14" width="22.83203125" style="3" customWidth="1"/>
    <col min="15" max="15" width="20.83203125" style="3" customWidth="1"/>
    <col min="16" max="16" width="22.16015625" style="3" customWidth="1"/>
    <col min="17" max="17" width="24.66015625" style="3" customWidth="1"/>
    <col min="18" max="18" width="6.66015625" style="3" customWidth="1"/>
    <col min="19" max="19" width="23.16015625" style="22" customWidth="1"/>
    <col min="20" max="20" width="35.83203125" style="3" customWidth="1"/>
    <col min="21" max="21" width="3.83203125" style="22" customWidth="1"/>
    <col min="22" max="22" width="18.66015625" style="7" customWidth="1" outlineLevel="1"/>
    <col min="27" max="99" width="9.33203125" style="3" customWidth="1" collapsed="1"/>
    <col min="100" max="16384" width="9.33203125" style="3" customWidth="1"/>
  </cols>
  <sheetData>
    <row r="1" spans="1:20" ht="24.75" customHeight="1">
      <c r="A1" s="77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54"/>
      <c r="S1" s="55"/>
      <c r="T1" s="54"/>
    </row>
    <row r="2" spans="1:20" ht="24.75" customHeight="1">
      <c r="A2" s="77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4"/>
      <c r="S2" s="55"/>
      <c r="T2" s="54"/>
    </row>
    <row r="3" spans="1:20" ht="24.75" customHeight="1">
      <c r="A3" s="77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54"/>
      <c r="S3" s="55"/>
      <c r="T3" s="54"/>
    </row>
    <row r="4" spans="2:22" s="2" customFormat="1" ht="4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"/>
    </row>
    <row r="5" spans="1:28" s="5" customFormat="1" ht="28.5" customHeight="1">
      <c r="A5" s="62"/>
      <c r="B5" s="4"/>
      <c r="C5" s="8"/>
      <c r="D5" s="27"/>
      <c r="E5" s="66"/>
      <c r="F5" s="67"/>
      <c r="G5" s="67"/>
      <c r="H5" s="67"/>
      <c r="I5" s="67"/>
      <c r="J5" s="67"/>
      <c r="N5" s="79"/>
      <c r="O5" s="79"/>
      <c r="P5" s="79"/>
      <c r="Q5" s="71"/>
      <c r="R5" s="68"/>
      <c r="S5" s="6"/>
      <c r="T5" s="3"/>
      <c r="U5" s="6"/>
      <c r="V5" s="9"/>
      <c r="AA5" s="4"/>
      <c r="AB5" s="4"/>
    </row>
    <row r="6" spans="1:25" s="5" customFormat="1" ht="98.25" customHeight="1">
      <c r="A6" s="31" t="s">
        <v>0</v>
      </c>
      <c r="B6" s="4"/>
      <c r="C6" s="31" t="s">
        <v>20</v>
      </c>
      <c r="D6" s="27"/>
      <c r="E6" s="50" t="s">
        <v>34</v>
      </c>
      <c r="F6" s="50" t="s">
        <v>22</v>
      </c>
      <c r="G6" s="50" t="s">
        <v>22</v>
      </c>
      <c r="H6" s="50" t="s">
        <v>38</v>
      </c>
      <c r="I6" s="50" t="s">
        <v>43</v>
      </c>
      <c r="J6" s="50" t="s">
        <v>33</v>
      </c>
      <c r="K6" s="50" t="s">
        <v>35</v>
      </c>
      <c r="L6" s="50" t="s">
        <v>36</v>
      </c>
      <c r="M6" s="50" t="s">
        <v>37</v>
      </c>
      <c r="N6" s="78" t="s">
        <v>39</v>
      </c>
      <c r="O6" s="78" t="s">
        <v>40</v>
      </c>
      <c r="P6" s="78"/>
      <c r="Q6" s="70" t="s">
        <v>1</v>
      </c>
      <c r="R6" s="6"/>
      <c r="S6" s="26" t="s">
        <v>2</v>
      </c>
      <c r="X6" s="4"/>
      <c r="Y6" s="4"/>
    </row>
    <row r="7" spans="2:25" s="5" customFormat="1" ht="12.75" customHeight="1">
      <c r="B7" s="4"/>
      <c r="D7" s="27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R7" s="6"/>
      <c r="S7" s="9"/>
      <c r="X7" s="4"/>
      <c r="Y7" s="4"/>
    </row>
    <row r="8" spans="1:26" ht="23.25">
      <c r="A8" s="49" t="s">
        <v>3</v>
      </c>
      <c r="C8" s="6"/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/>
      <c r="U8"/>
      <c r="V8"/>
      <c r="X8" s="3"/>
      <c r="Y8" s="3"/>
      <c r="Z8" s="3"/>
    </row>
    <row r="9" spans="1:26" ht="23.25">
      <c r="A9" s="41" t="s">
        <v>32</v>
      </c>
      <c r="C9" s="11">
        <v>160</v>
      </c>
      <c r="D9" s="27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32">
        <f aca="true" t="shared" si="0" ref="Q9:Q23">C9*SUM(E9:P9)</f>
        <v>0</v>
      </c>
      <c r="R9" s="74"/>
      <c r="S9" s="75">
        <f aca="true" t="shared" si="1" ref="S9:S23">SUM(E9:P9)</f>
        <v>0</v>
      </c>
      <c r="T9"/>
      <c r="U9"/>
      <c r="V9"/>
      <c r="X9" s="3"/>
      <c r="Y9" s="3"/>
      <c r="Z9" s="3"/>
    </row>
    <row r="10" spans="1:26" ht="23.25">
      <c r="A10" s="41" t="s">
        <v>31</v>
      </c>
      <c r="C10" s="13">
        <v>150</v>
      </c>
      <c r="D10" s="27"/>
      <c r="E10" s="38">
        <v>80</v>
      </c>
      <c r="F10" s="39"/>
      <c r="G10" s="39"/>
      <c r="H10" s="39">
        <v>16</v>
      </c>
      <c r="I10" s="39">
        <v>32</v>
      </c>
      <c r="J10" s="39">
        <v>8</v>
      </c>
      <c r="K10" s="39">
        <v>60</v>
      </c>
      <c r="L10" s="39">
        <v>100</v>
      </c>
      <c r="M10" s="39">
        <v>120</v>
      </c>
      <c r="N10" s="39">
        <v>24</v>
      </c>
      <c r="O10" s="39">
        <v>80</v>
      </c>
      <c r="P10" s="39"/>
      <c r="Q10" s="33">
        <f t="shared" si="0"/>
        <v>78000</v>
      </c>
      <c r="R10" s="6"/>
      <c r="S10" s="57">
        <f t="shared" si="1"/>
        <v>520</v>
      </c>
      <c r="T10"/>
      <c r="U10"/>
      <c r="V10"/>
      <c r="X10" s="3"/>
      <c r="Y10" s="3"/>
      <c r="Z10" s="3"/>
    </row>
    <row r="11" spans="1:26" ht="23.25">
      <c r="A11" s="41" t="s">
        <v>30</v>
      </c>
      <c r="C11" s="13">
        <v>135</v>
      </c>
      <c r="D11" s="27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3">
        <f t="shared" si="0"/>
        <v>0</v>
      </c>
      <c r="R11" s="6"/>
      <c r="S11" s="57">
        <f t="shared" si="1"/>
        <v>0</v>
      </c>
      <c r="T11"/>
      <c r="U11"/>
      <c r="V11"/>
      <c r="X11" s="3"/>
      <c r="Y11" s="3"/>
      <c r="Z11" s="3"/>
    </row>
    <row r="12" spans="1:26" ht="23.25">
      <c r="A12" s="41" t="s">
        <v>9</v>
      </c>
      <c r="C12" s="13">
        <v>115</v>
      </c>
      <c r="D12" s="2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3">
        <f t="shared" si="0"/>
        <v>0</v>
      </c>
      <c r="R12" s="6"/>
      <c r="S12" s="57">
        <f t="shared" si="1"/>
        <v>0</v>
      </c>
      <c r="T12"/>
      <c r="U12"/>
      <c r="V12"/>
      <c r="X12" s="3"/>
      <c r="Y12" s="3"/>
      <c r="Z12" s="3"/>
    </row>
    <row r="13" spans="1:26" ht="23.25">
      <c r="A13" s="41" t="s">
        <v>29</v>
      </c>
      <c r="C13" s="13">
        <v>100</v>
      </c>
      <c r="D13" s="2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3">
        <f t="shared" si="0"/>
        <v>0</v>
      </c>
      <c r="R13" s="6"/>
      <c r="S13" s="57">
        <f t="shared" si="1"/>
        <v>0</v>
      </c>
      <c r="T13"/>
      <c r="U13"/>
      <c r="V13"/>
      <c r="X13" s="3"/>
      <c r="Y13" s="3"/>
      <c r="Z13" s="3"/>
    </row>
    <row r="14" spans="1:26" ht="23.25">
      <c r="A14" s="41" t="s">
        <v>10</v>
      </c>
      <c r="C14" s="13">
        <v>105</v>
      </c>
      <c r="D14" s="27"/>
      <c r="E14" s="38"/>
      <c r="F14" s="39"/>
      <c r="G14" s="39"/>
      <c r="H14" s="39"/>
      <c r="I14" s="39">
        <v>60</v>
      </c>
      <c r="J14" s="39">
        <v>40</v>
      </c>
      <c r="K14" s="39">
        <v>100</v>
      </c>
      <c r="L14" s="39">
        <v>120</v>
      </c>
      <c r="M14" s="39">
        <v>140</v>
      </c>
      <c r="N14" s="39">
        <v>24</v>
      </c>
      <c r="O14" s="39">
        <v>100</v>
      </c>
      <c r="P14" s="39"/>
      <c r="Q14" s="33">
        <f t="shared" si="0"/>
        <v>61320</v>
      </c>
      <c r="R14" s="6"/>
      <c r="S14" s="57">
        <f t="shared" si="1"/>
        <v>584</v>
      </c>
      <c r="T14"/>
      <c r="U14"/>
      <c r="V14"/>
      <c r="X14" s="3"/>
      <c r="Y14" s="3"/>
      <c r="Z14" s="3"/>
    </row>
    <row r="15" spans="1:26" ht="23.25">
      <c r="A15" s="41" t="s">
        <v>28</v>
      </c>
      <c r="C15" s="13">
        <v>80</v>
      </c>
      <c r="D15" s="27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3">
        <f t="shared" si="0"/>
        <v>0</v>
      </c>
      <c r="R15" s="6"/>
      <c r="S15" s="57">
        <f t="shared" si="1"/>
        <v>0</v>
      </c>
      <c r="T15"/>
      <c r="U15"/>
      <c r="V15"/>
      <c r="X15" s="3"/>
      <c r="Y15" s="3"/>
      <c r="Z15" s="3"/>
    </row>
    <row r="16" spans="1:26" ht="23.25">
      <c r="A16" s="41" t="s">
        <v>27</v>
      </c>
      <c r="C16" s="13">
        <v>80</v>
      </c>
      <c r="D16" s="27"/>
      <c r="E16" s="38">
        <v>240</v>
      </c>
      <c r="F16" s="39"/>
      <c r="G16" s="39"/>
      <c r="H16" s="39"/>
      <c r="I16" s="39"/>
      <c r="J16" s="39"/>
      <c r="K16" s="39">
        <v>60</v>
      </c>
      <c r="L16" s="39">
        <v>100</v>
      </c>
      <c r="M16" s="39">
        <v>80</v>
      </c>
      <c r="N16" s="39"/>
      <c r="O16" s="39"/>
      <c r="P16" s="39"/>
      <c r="Q16" s="33">
        <f t="shared" si="0"/>
        <v>38400</v>
      </c>
      <c r="R16" s="6"/>
      <c r="S16" s="57">
        <f t="shared" si="1"/>
        <v>480</v>
      </c>
      <c r="T16"/>
      <c r="U16"/>
      <c r="V16"/>
      <c r="X16" s="3"/>
      <c r="Y16" s="3"/>
      <c r="Z16" s="3"/>
    </row>
    <row r="17" spans="1:26" ht="23.25">
      <c r="A17" s="41" t="s">
        <v>11</v>
      </c>
      <c r="C17" s="13">
        <v>70</v>
      </c>
      <c r="D17" s="27"/>
      <c r="E17" s="38"/>
      <c r="F17" s="39"/>
      <c r="G17" s="39"/>
      <c r="H17" s="39"/>
      <c r="I17" s="39">
        <v>60</v>
      </c>
      <c r="J17" s="39"/>
      <c r="K17" s="39"/>
      <c r="L17" s="39"/>
      <c r="M17" s="39"/>
      <c r="N17" s="39"/>
      <c r="O17" s="39"/>
      <c r="P17" s="39"/>
      <c r="Q17" s="33">
        <f t="shared" si="0"/>
        <v>4200</v>
      </c>
      <c r="R17" s="6"/>
      <c r="S17" s="57">
        <f t="shared" si="1"/>
        <v>60</v>
      </c>
      <c r="T17"/>
      <c r="U17"/>
      <c r="V17"/>
      <c r="X17" s="3"/>
      <c r="Y17" s="3"/>
      <c r="Z17" s="3"/>
    </row>
    <row r="18" spans="1:26" ht="23.25">
      <c r="A18" s="41" t="s">
        <v>26</v>
      </c>
      <c r="C18" s="13">
        <v>105</v>
      </c>
      <c r="D18" s="27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3">
        <f t="shared" si="0"/>
        <v>0</v>
      </c>
      <c r="R18" s="6"/>
      <c r="S18" s="57">
        <f t="shared" si="1"/>
        <v>0</v>
      </c>
      <c r="T18"/>
      <c r="U18"/>
      <c r="V18"/>
      <c r="X18" s="3"/>
      <c r="Y18" s="3"/>
      <c r="Z18" s="3"/>
    </row>
    <row r="19" spans="1:26" ht="23.25">
      <c r="A19" s="41" t="s">
        <v>25</v>
      </c>
      <c r="C19" s="13">
        <v>60</v>
      </c>
      <c r="D19" s="27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3">
        <f t="shared" si="0"/>
        <v>0</v>
      </c>
      <c r="R19" s="6"/>
      <c r="S19" s="57">
        <f t="shared" si="1"/>
        <v>0</v>
      </c>
      <c r="T19"/>
      <c r="U19"/>
      <c r="V19"/>
      <c r="X19" s="3"/>
      <c r="Y19" s="3"/>
      <c r="Z19" s="3"/>
    </row>
    <row r="20" spans="1:26" ht="23.25">
      <c r="A20" s="41" t="s">
        <v>24</v>
      </c>
      <c r="C20" s="13">
        <v>85</v>
      </c>
      <c r="D20" s="27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3">
        <f t="shared" si="0"/>
        <v>0</v>
      </c>
      <c r="R20" s="6"/>
      <c r="S20" s="57">
        <f t="shared" si="1"/>
        <v>0</v>
      </c>
      <c r="T20"/>
      <c r="U20"/>
      <c r="V20"/>
      <c r="X20" s="3"/>
      <c r="Y20" s="3"/>
      <c r="Z20" s="3"/>
    </row>
    <row r="21" spans="1:26" ht="23.25">
      <c r="A21" s="41" t="s">
        <v>41</v>
      </c>
      <c r="C21" s="13">
        <v>80</v>
      </c>
      <c r="D21" s="27"/>
      <c r="E21" s="38"/>
      <c r="F21" s="39"/>
      <c r="G21" s="39"/>
      <c r="H21" s="39">
        <v>220</v>
      </c>
      <c r="I21" s="39"/>
      <c r="J21" s="39"/>
      <c r="K21" s="39"/>
      <c r="L21" s="39"/>
      <c r="M21" s="39"/>
      <c r="N21" s="39"/>
      <c r="O21" s="39"/>
      <c r="P21" s="39"/>
      <c r="Q21" s="33">
        <f t="shared" si="0"/>
        <v>17600</v>
      </c>
      <c r="R21" s="6"/>
      <c r="S21" s="57">
        <f t="shared" si="1"/>
        <v>220</v>
      </c>
      <c r="T21"/>
      <c r="U21"/>
      <c r="V21"/>
      <c r="X21" s="3"/>
      <c r="Y21" s="3"/>
      <c r="Z21" s="3"/>
    </row>
    <row r="22" spans="1:26" ht="23.25">
      <c r="A22" s="41" t="s">
        <v>23</v>
      </c>
      <c r="C22" s="13">
        <v>67</v>
      </c>
      <c r="D22" s="27"/>
      <c r="E22" s="38"/>
      <c r="F22" s="38"/>
      <c r="G22" s="38"/>
      <c r="H22" s="38"/>
      <c r="I22" s="38">
        <v>8</v>
      </c>
      <c r="J22" s="38">
        <v>4</v>
      </c>
      <c r="K22" s="38">
        <v>24</v>
      </c>
      <c r="L22" s="38">
        <v>40</v>
      </c>
      <c r="M22" s="38">
        <v>40</v>
      </c>
      <c r="N22" s="38">
        <v>40</v>
      </c>
      <c r="O22" s="38">
        <v>40</v>
      </c>
      <c r="P22" s="38"/>
      <c r="Q22" s="33">
        <f t="shared" si="0"/>
        <v>13132</v>
      </c>
      <c r="R22" s="6"/>
      <c r="S22" s="57">
        <f t="shared" si="1"/>
        <v>196</v>
      </c>
      <c r="T22"/>
      <c r="U22"/>
      <c r="V22"/>
      <c r="X22" s="3"/>
      <c r="Y22" s="3"/>
      <c r="Z22" s="3"/>
    </row>
    <row r="23" spans="1:26" ht="23.25">
      <c r="A23" s="41" t="s">
        <v>12</v>
      </c>
      <c r="C23" s="13">
        <v>55</v>
      </c>
      <c r="D23" s="27"/>
      <c r="E23" s="38">
        <v>2</v>
      </c>
      <c r="F23" s="38"/>
      <c r="G23" s="38"/>
      <c r="H23" s="38">
        <v>2</v>
      </c>
      <c r="I23" s="38">
        <v>2</v>
      </c>
      <c r="J23" s="38">
        <v>2</v>
      </c>
      <c r="K23" s="38">
        <v>2</v>
      </c>
      <c r="L23" s="38">
        <v>2</v>
      </c>
      <c r="M23" s="38">
        <v>2</v>
      </c>
      <c r="N23" s="38">
        <v>2</v>
      </c>
      <c r="O23" s="38">
        <v>2</v>
      </c>
      <c r="P23" s="38"/>
      <c r="Q23" s="33">
        <f t="shared" si="0"/>
        <v>990</v>
      </c>
      <c r="R23" s="6"/>
      <c r="S23" s="57">
        <f t="shared" si="1"/>
        <v>18</v>
      </c>
      <c r="T23"/>
      <c r="U23"/>
      <c r="V23"/>
      <c r="X23" s="3"/>
      <c r="Y23" s="3"/>
      <c r="Z23" s="3"/>
    </row>
    <row r="24" spans="3:26" ht="7.5" customHeight="1">
      <c r="C24" s="4"/>
      <c r="D24" s="27"/>
      <c r="Q24" s="34"/>
      <c r="R24" s="6"/>
      <c r="S24" s="4"/>
      <c r="T24"/>
      <c r="U24"/>
      <c r="V24"/>
      <c r="X24" s="3"/>
      <c r="Y24" s="3"/>
      <c r="Z24" s="3"/>
    </row>
    <row r="25" spans="1:26" ht="23.25">
      <c r="A25" s="42" t="s">
        <v>4</v>
      </c>
      <c r="C25" s="4"/>
      <c r="D25" s="27"/>
      <c r="E25" s="45">
        <f>SUM(E9:E23)</f>
        <v>322</v>
      </c>
      <c r="F25" s="45">
        <f>SUM(F8:F23)</f>
        <v>0</v>
      </c>
      <c r="G25" s="45">
        <f>SUM(G8:G23)</f>
        <v>0</v>
      </c>
      <c r="H25" s="45">
        <f>SUM(H9:H23)</f>
        <v>238</v>
      </c>
      <c r="I25" s="45">
        <f>SUM(I9:I23)</f>
        <v>162</v>
      </c>
      <c r="J25" s="45">
        <f aca="true" t="shared" si="2" ref="J25:P25">SUM(J9:J23)</f>
        <v>54</v>
      </c>
      <c r="K25" s="45">
        <f t="shared" si="2"/>
        <v>246</v>
      </c>
      <c r="L25" s="45">
        <f t="shared" si="2"/>
        <v>362</v>
      </c>
      <c r="M25" s="45">
        <f t="shared" si="2"/>
        <v>382</v>
      </c>
      <c r="N25" s="45">
        <f t="shared" si="2"/>
        <v>90</v>
      </c>
      <c r="O25" s="45">
        <f t="shared" si="2"/>
        <v>222</v>
      </c>
      <c r="P25" s="45">
        <f t="shared" si="2"/>
        <v>0</v>
      </c>
      <c r="Q25" s="35">
        <f>SUM(E25:P25)</f>
        <v>2078</v>
      </c>
      <c r="R25" s="6"/>
      <c r="S25" s="58">
        <f>SUM(E9:P23)</f>
        <v>2078</v>
      </c>
      <c r="T25"/>
      <c r="U25"/>
      <c r="V25"/>
      <c r="X25" s="3"/>
      <c r="Y25" s="3"/>
      <c r="Z25" s="3"/>
    </row>
    <row r="26" spans="3:26" ht="5.25" customHeight="1">
      <c r="C26" s="4"/>
      <c r="D26" s="2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6"/>
      <c r="S26" s="4"/>
      <c r="T26"/>
      <c r="U26"/>
      <c r="V26"/>
      <c r="X26" s="3"/>
      <c r="Y26" s="3"/>
      <c r="Z26" s="3"/>
    </row>
    <row r="27" spans="1:26" ht="23.25">
      <c r="A27" s="42" t="s">
        <v>13</v>
      </c>
      <c r="C27" s="4"/>
      <c r="D27" s="27"/>
      <c r="E27" s="46">
        <f aca="true" t="shared" si="3" ref="E27:P27">SUMPRODUCT($C9:$C23,E9:E23)</f>
        <v>31310</v>
      </c>
      <c r="F27" s="46">
        <f t="shared" si="3"/>
        <v>0</v>
      </c>
      <c r="G27" s="46">
        <f t="shared" si="3"/>
        <v>0</v>
      </c>
      <c r="H27" s="46">
        <f t="shared" si="3"/>
        <v>20110</v>
      </c>
      <c r="I27" s="46">
        <f t="shared" si="3"/>
        <v>15946</v>
      </c>
      <c r="J27" s="46">
        <f t="shared" si="3"/>
        <v>5778</v>
      </c>
      <c r="K27" s="46">
        <f t="shared" si="3"/>
        <v>26018</v>
      </c>
      <c r="L27" s="46">
        <f t="shared" si="3"/>
        <v>38390</v>
      </c>
      <c r="M27" s="46">
        <f t="shared" si="3"/>
        <v>41890</v>
      </c>
      <c r="N27" s="46">
        <f t="shared" si="3"/>
        <v>8910</v>
      </c>
      <c r="O27" s="46">
        <f t="shared" si="3"/>
        <v>25290</v>
      </c>
      <c r="P27" s="46">
        <f t="shared" si="3"/>
        <v>0</v>
      </c>
      <c r="Q27" s="35">
        <f>SUM(E27:P27)</f>
        <v>213642</v>
      </c>
      <c r="R27" s="6"/>
      <c r="S27" s="59">
        <f>SUM(Q9:Q23)</f>
        <v>213642</v>
      </c>
      <c r="T27"/>
      <c r="U27"/>
      <c r="V27"/>
      <c r="X27" s="3"/>
      <c r="Y27" s="3"/>
      <c r="Z27" s="3"/>
    </row>
    <row r="28" spans="3:26" ht="12.75" customHeight="1">
      <c r="C28" s="4"/>
      <c r="D28" s="27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6"/>
      <c r="S28" s="4"/>
      <c r="T28"/>
      <c r="U28"/>
      <c r="V28"/>
      <c r="X28" s="3"/>
      <c r="Y28" s="3"/>
      <c r="Z28" s="3"/>
    </row>
    <row r="29" spans="1:26" ht="23.25">
      <c r="A29" s="49" t="s">
        <v>5</v>
      </c>
      <c r="C29" s="6"/>
      <c r="D29" s="2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6"/>
      <c r="S29" s="6"/>
      <c r="T29"/>
      <c r="U29"/>
      <c r="V29"/>
      <c r="X29" s="3"/>
      <c r="Y29" s="3"/>
      <c r="Z29" s="3"/>
    </row>
    <row r="30" spans="1:26" ht="23.25" outlineLevel="1">
      <c r="A30" s="41" t="s">
        <v>16</v>
      </c>
      <c r="C30" s="12"/>
      <c r="D30" s="27"/>
      <c r="E30" s="32"/>
      <c r="F30" s="32"/>
      <c r="G30" s="32"/>
      <c r="H30" s="32"/>
      <c r="I30" s="32"/>
      <c r="J30" s="32"/>
      <c r="K30" s="32"/>
      <c r="L30" s="32"/>
      <c r="M30" s="32"/>
      <c r="N30" s="32">
        <v>500</v>
      </c>
      <c r="O30" s="32">
        <v>1200</v>
      </c>
      <c r="P30" s="32"/>
      <c r="Q30" s="35">
        <f aca="true" t="shared" si="4" ref="Q30:Q36">SUM(E30:P30)</f>
        <v>1700</v>
      </c>
      <c r="R30" s="6"/>
      <c r="S30" s="60"/>
      <c r="T30"/>
      <c r="U30"/>
      <c r="V30"/>
      <c r="X30" s="3"/>
      <c r="Y30" s="3"/>
      <c r="Z30" s="3"/>
    </row>
    <row r="31" spans="1:26" ht="23.25" outlineLevel="1">
      <c r="A31" s="41" t="s">
        <v>15</v>
      </c>
      <c r="C31" s="14"/>
      <c r="D31" s="2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5">
        <f t="shared" si="4"/>
        <v>0</v>
      </c>
      <c r="R31" s="6"/>
      <c r="S31" s="60"/>
      <c r="T31"/>
      <c r="U31"/>
      <c r="V31"/>
      <c r="X31" s="3"/>
      <c r="Y31" s="3"/>
      <c r="Z31" s="3"/>
    </row>
    <row r="32" spans="1:26" ht="23.25">
      <c r="A32" s="41" t="s">
        <v>14</v>
      </c>
      <c r="C32" s="56"/>
      <c r="D32" s="27"/>
      <c r="E32" s="33">
        <v>250</v>
      </c>
      <c r="F32" s="33"/>
      <c r="G32" s="33"/>
      <c r="H32" s="33"/>
      <c r="I32" s="33"/>
      <c r="J32" s="33"/>
      <c r="K32" s="33">
        <v>100</v>
      </c>
      <c r="L32" s="33">
        <v>150</v>
      </c>
      <c r="M32" s="33">
        <v>200</v>
      </c>
      <c r="N32" s="33"/>
      <c r="O32" s="33"/>
      <c r="P32" s="33"/>
      <c r="Q32" s="35">
        <f t="shared" si="4"/>
        <v>700</v>
      </c>
      <c r="R32" s="6"/>
      <c r="S32" s="60"/>
      <c r="T32"/>
      <c r="U32"/>
      <c r="V32"/>
      <c r="X32" s="3"/>
      <c r="Y32" s="3"/>
      <c r="Z32" s="3"/>
    </row>
    <row r="33" spans="1:26" ht="23.25">
      <c r="A33" s="41" t="s">
        <v>44</v>
      </c>
      <c r="C33" s="13"/>
      <c r="D33" s="27"/>
      <c r="E33" s="33"/>
      <c r="F33" s="33"/>
      <c r="G33" s="33"/>
      <c r="H33" s="33">
        <v>1200</v>
      </c>
      <c r="I33" s="33"/>
      <c r="J33" s="33"/>
      <c r="K33" s="33"/>
      <c r="L33" s="33"/>
      <c r="M33" s="33"/>
      <c r="N33" s="33"/>
      <c r="O33" s="33"/>
      <c r="P33" s="33"/>
      <c r="Q33" s="35">
        <f t="shared" si="4"/>
        <v>1200</v>
      </c>
      <c r="R33" s="6"/>
      <c r="S33" s="60"/>
      <c r="T33"/>
      <c r="U33"/>
      <c r="V33"/>
      <c r="X33" s="3"/>
      <c r="Y33" s="3"/>
      <c r="Z33" s="3"/>
    </row>
    <row r="34" spans="1:26" ht="23.25">
      <c r="A34" s="41" t="s">
        <v>19</v>
      </c>
      <c r="C34" s="56"/>
      <c r="D34" s="27"/>
      <c r="E34" s="61">
        <f>E27*$C$34</f>
        <v>0</v>
      </c>
      <c r="F34" s="61"/>
      <c r="G34" s="61"/>
      <c r="H34" s="61">
        <f aca="true" t="shared" si="5" ref="H34:P34">H27*$C$34</f>
        <v>0</v>
      </c>
      <c r="I34" s="61"/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61">
        <f t="shared" si="5"/>
        <v>0</v>
      </c>
      <c r="O34" s="61">
        <f t="shared" si="5"/>
        <v>0</v>
      </c>
      <c r="P34" s="61">
        <f t="shared" si="5"/>
        <v>0</v>
      </c>
      <c r="Q34" s="35">
        <f t="shared" si="4"/>
        <v>0</v>
      </c>
      <c r="R34" s="6"/>
      <c r="S34" s="60"/>
      <c r="T34"/>
      <c r="U34"/>
      <c r="V34"/>
      <c r="X34" s="3"/>
      <c r="Y34" s="3"/>
      <c r="Z34" s="3"/>
    </row>
    <row r="35" spans="1:26" ht="23.25">
      <c r="A35" s="41" t="s">
        <v>45</v>
      </c>
      <c r="C35" s="13"/>
      <c r="D35" s="27"/>
      <c r="E35" s="33">
        <v>2200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5">
        <f t="shared" si="4"/>
        <v>2200</v>
      </c>
      <c r="R35" s="6"/>
      <c r="S35" s="60"/>
      <c r="T35"/>
      <c r="U35"/>
      <c r="V35"/>
      <c r="X35" s="3"/>
      <c r="Y35" s="3"/>
      <c r="Z35" s="3"/>
    </row>
    <row r="36" spans="1:26" ht="23.25">
      <c r="A36" s="43" t="s">
        <v>17</v>
      </c>
      <c r="B36" s="15"/>
      <c r="C36" s="13"/>
      <c r="D36" s="27"/>
      <c r="E36" s="33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35">
        <f t="shared" si="4"/>
        <v>0</v>
      </c>
      <c r="R36" s="6"/>
      <c r="S36" s="60"/>
      <c r="T36"/>
      <c r="U36"/>
      <c r="V36"/>
      <c r="X36" s="3"/>
      <c r="Y36" s="3"/>
      <c r="Z36" s="3"/>
    </row>
    <row r="37" spans="3:26" ht="7.5" customHeight="1">
      <c r="C37" s="4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6"/>
      <c r="S37" s="4"/>
      <c r="T37"/>
      <c r="U37"/>
      <c r="V37"/>
      <c r="X37" s="3"/>
      <c r="Y37" s="3"/>
      <c r="Z37" s="3"/>
    </row>
    <row r="38" spans="1:26" ht="23.25" outlineLevel="1">
      <c r="A38" s="42" t="s">
        <v>6</v>
      </c>
      <c r="B38" s="16"/>
      <c r="C38" s="4"/>
      <c r="D38" s="27"/>
      <c r="E38" s="46">
        <f aca="true" t="shared" si="6" ref="E38:K38">SUM(E30:E36)</f>
        <v>2450</v>
      </c>
      <c r="F38" s="46">
        <f t="shared" si="6"/>
        <v>0</v>
      </c>
      <c r="G38" s="46">
        <f t="shared" si="6"/>
        <v>0</v>
      </c>
      <c r="H38" s="46">
        <f t="shared" si="6"/>
        <v>1200</v>
      </c>
      <c r="I38" s="46">
        <f>SUM(I30:I36)</f>
        <v>0</v>
      </c>
      <c r="J38" s="46">
        <f t="shared" si="6"/>
        <v>0</v>
      </c>
      <c r="K38" s="46">
        <f t="shared" si="6"/>
        <v>100</v>
      </c>
      <c r="L38" s="46">
        <f>SUM(L30:L36)</f>
        <v>150</v>
      </c>
      <c r="M38" s="46">
        <f>SUM(M30:M36)</f>
        <v>200</v>
      </c>
      <c r="N38" s="46">
        <f>SUM(N30:N36)</f>
        <v>500</v>
      </c>
      <c r="O38" s="46">
        <f>SUM(O30:O36)</f>
        <v>1200</v>
      </c>
      <c r="P38" s="46">
        <f>SUM(P30:P36)</f>
        <v>0</v>
      </c>
      <c r="Q38" s="35">
        <f>SUM(E38:P38)</f>
        <v>5800</v>
      </c>
      <c r="R38" s="6"/>
      <c r="S38" s="59">
        <f>SUM(Q30:Q36)</f>
        <v>5800</v>
      </c>
      <c r="T38"/>
      <c r="U38"/>
      <c r="V38"/>
      <c r="X38" s="3"/>
      <c r="Y38" s="3"/>
      <c r="Z38" s="3"/>
    </row>
    <row r="39" spans="3:26" ht="7.5" customHeight="1">
      <c r="C39" s="4"/>
      <c r="D39" s="2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6"/>
      <c r="S39" s="4"/>
      <c r="T39"/>
      <c r="U39"/>
      <c r="V39"/>
      <c r="X39" s="3"/>
      <c r="Y39" s="3"/>
      <c r="Z39" s="3"/>
    </row>
    <row r="40" spans="1:19" s="2" customFormat="1" ht="23.25" outlineLevel="1">
      <c r="A40" s="48" t="s">
        <v>18</v>
      </c>
      <c r="B40" s="16"/>
      <c r="C40" s="17">
        <v>0</v>
      </c>
      <c r="D40" s="27"/>
      <c r="E40" s="37">
        <f aca="true" t="shared" si="7" ref="E40:P40">$C40*(E31+E32+E35+E36)</f>
        <v>0</v>
      </c>
      <c r="F40" s="37">
        <f t="shared" si="7"/>
        <v>0</v>
      </c>
      <c r="G40" s="37">
        <f t="shared" si="7"/>
        <v>0</v>
      </c>
      <c r="H40" s="37">
        <f t="shared" si="7"/>
        <v>0</v>
      </c>
      <c r="I40" s="37">
        <f>$C40*(I31+I32+I35+I36)</f>
        <v>0</v>
      </c>
      <c r="J40" s="37">
        <f t="shared" si="7"/>
        <v>0</v>
      </c>
      <c r="K40" s="37">
        <f t="shared" si="7"/>
        <v>0</v>
      </c>
      <c r="L40" s="37">
        <f t="shared" si="7"/>
        <v>0</v>
      </c>
      <c r="M40" s="37">
        <f t="shared" si="7"/>
        <v>0</v>
      </c>
      <c r="N40" s="37">
        <f t="shared" si="7"/>
        <v>0</v>
      </c>
      <c r="O40" s="37">
        <f t="shared" si="7"/>
        <v>0</v>
      </c>
      <c r="P40" s="37">
        <f t="shared" si="7"/>
        <v>0</v>
      </c>
      <c r="Q40" s="35">
        <f>SUM(E40:P40)</f>
        <v>0</v>
      </c>
      <c r="R40" s="6"/>
      <c r="S40" s="59">
        <f>SUM(E40:P40)</f>
        <v>0</v>
      </c>
    </row>
    <row r="41" spans="3:26" ht="7.5" customHeight="1">
      <c r="C41" s="4"/>
      <c r="D41" s="27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"/>
      <c r="S41" s="4"/>
      <c r="T41"/>
      <c r="U41"/>
      <c r="V41"/>
      <c r="X41" s="3"/>
      <c r="Y41" s="3"/>
      <c r="Z41" s="3"/>
    </row>
    <row r="42" spans="1:18" s="2" customFormat="1" ht="23.25">
      <c r="A42" s="42" t="s">
        <v>7</v>
      </c>
      <c r="B42" s="18"/>
      <c r="C42" s="6"/>
      <c r="D42" s="27"/>
      <c r="E42" s="46">
        <f aca="true" t="shared" si="8" ref="E42:K42">SUM(E38:E40)</f>
        <v>2450</v>
      </c>
      <c r="F42" s="46">
        <f t="shared" si="8"/>
        <v>0</v>
      </c>
      <c r="G42" s="46">
        <f t="shared" si="8"/>
        <v>0</v>
      </c>
      <c r="H42" s="46">
        <f t="shared" si="8"/>
        <v>1200</v>
      </c>
      <c r="I42" s="46">
        <f>SUM(I38:I40)</f>
        <v>0</v>
      </c>
      <c r="J42" s="46">
        <f t="shared" si="8"/>
        <v>0</v>
      </c>
      <c r="K42" s="46">
        <f t="shared" si="8"/>
        <v>100</v>
      </c>
      <c r="L42" s="46">
        <f>SUM(L38:L40)</f>
        <v>150</v>
      </c>
      <c r="M42" s="46">
        <f>SUM(M38:M40)</f>
        <v>200</v>
      </c>
      <c r="N42" s="46">
        <f>SUM(N38:N40)</f>
        <v>500</v>
      </c>
      <c r="O42" s="46">
        <f>SUM(O38:O40)</f>
        <v>1200</v>
      </c>
      <c r="P42" s="46">
        <f>SUM(P38:P40)</f>
        <v>0</v>
      </c>
      <c r="Q42" s="35">
        <f>SUM(E42:P42)</f>
        <v>5800</v>
      </c>
      <c r="R42" s="6"/>
    </row>
    <row r="43" spans="2:26" ht="12.75" customHeight="1" thickBot="1">
      <c r="B43" s="18"/>
      <c r="C43" s="6"/>
      <c r="D43" s="27"/>
      <c r="Q43" s="34"/>
      <c r="R43" s="6"/>
      <c r="S43" s="4"/>
      <c r="T43"/>
      <c r="U43"/>
      <c r="V43"/>
      <c r="X43" s="3"/>
      <c r="Y43" s="3"/>
      <c r="Z43" s="3"/>
    </row>
    <row r="44" spans="1:26" ht="22.5" customHeight="1" thickBot="1" thickTop="1">
      <c r="A44" s="44" t="s">
        <v>8</v>
      </c>
      <c r="B44" s="18"/>
      <c r="C44" s="6"/>
      <c r="D44" s="27"/>
      <c r="E44" s="30">
        <f aca="true" t="shared" si="9" ref="E44:P44">E27+E42</f>
        <v>33760</v>
      </c>
      <c r="F44" s="30">
        <f t="shared" si="9"/>
        <v>0</v>
      </c>
      <c r="G44" s="30">
        <f t="shared" si="9"/>
        <v>0</v>
      </c>
      <c r="H44" s="30">
        <f t="shared" si="9"/>
        <v>21310</v>
      </c>
      <c r="I44" s="30">
        <f>I27+I42</f>
        <v>15946</v>
      </c>
      <c r="J44" s="30">
        <f t="shared" si="9"/>
        <v>5778</v>
      </c>
      <c r="K44" s="30">
        <f t="shared" si="9"/>
        <v>26118</v>
      </c>
      <c r="L44" s="30">
        <f t="shared" si="9"/>
        <v>38540</v>
      </c>
      <c r="M44" s="30">
        <f t="shared" si="9"/>
        <v>42090</v>
      </c>
      <c r="N44" s="30">
        <f t="shared" si="9"/>
        <v>9410</v>
      </c>
      <c r="O44" s="30">
        <f t="shared" si="9"/>
        <v>26490</v>
      </c>
      <c r="P44" s="30">
        <f t="shared" si="9"/>
        <v>0</v>
      </c>
      <c r="R44" s="6"/>
      <c r="S44" s="3"/>
      <c r="T44"/>
      <c r="U44"/>
      <c r="V44"/>
      <c r="X44" s="3"/>
      <c r="Y44" s="3"/>
      <c r="Z44" s="3"/>
    </row>
    <row r="45" spans="2:26" ht="20.25" customHeight="1" thickBot="1" thickTop="1">
      <c r="B45" s="18"/>
      <c r="C45" s="4"/>
      <c r="D45" s="27"/>
      <c r="R45" s="6"/>
      <c r="S45" s="4"/>
      <c r="T45"/>
      <c r="U45"/>
      <c r="V45"/>
      <c r="X45" s="3"/>
      <c r="Y45" s="3"/>
      <c r="Z45" s="3"/>
    </row>
    <row r="46" spans="1:26" ht="28.5" customHeight="1" collapsed="1" thickBot="1" thickTop="1">
      <c r="A46" s="76" t="s">
        <v>46</v>
      </c>
      <c r="B46" s="18"/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47">
        <f>SUM(E44:P44)</f>
        <v>219442</v>
      </c>
      <c r="R46" s="6"/>
      <c r="S46" s="59">
        <f>SUM(Q9:Q23,Q30:Q36,Q40)</f>
        <v>219442</v>
      </c>
      <c r="T46"/>
      <c r="U46"/>
      <c r="V46"/>
      <c r="X46" s="3"/>
      <c r="Y46" s="3"/>
      <c r="Z46" s="3"/>
    </row>
    <row r="47" spans="1:26" ht="27" customHeight="1" thickTop="1">
      <c r="A47" s="29" t="s">
        <v>47</v>
      </c>
      <c r="Q47" s="64"/>
      <c r="R47" s="6"/>
      <c r="S47" s="7"/>
      <c r="T47"/>
      <c r="U47"/>
      <c r="V47"/>
      <c r="X47" s="3"/>
      <c r="Y47" s="3"/>
      <c r="Z47" s="3"/>
    </row>
    <row r="48" spans="1:26" ht="24.75" customHeight="1">
      <c r="A48" s="28"/>
      <c r="F48" s="51"/>
      <c r="Q48" s="63"/>
      <c r="R48" s="6"/>
      <c r="S48" s="7"/>
      <c r="T48"/>
      <c r="U48"/>
      <c r="V48"/>
      <c r="X48" s="3"/>
      <c r="Y48" s="3"/>
      <c r="Z48" s="3"/>
    </row>
    <row r="49" spans="1:26" ht="24.75" customHeight="1">
      <c r="A49" s="28"/>
      <c r="Q49" s="63"/>
      <c r="R49" s="22"/>
      <c r="S49" s="7"/>
      <c r="T49"/>
      <c r="U49"/>
      <c r="V49"/>
      <c r="X49" s="3"/>
      <c r="Y49" s="3"/>
      <c r="Z49" s="3"/>
    </row>
    <row r="50" spans="1:26" ht="15" customHeight="1" outlineLevel="1">
      <c r="A50" s="29"/>
      <c r="Q50" s="63"/>
      <c r="R50" s="22"/>
      <c r="S50" s="7"/>
      <c r="T50"/>
      <c r="U50"/>
      <c r="V50"/>
      <c r="X50" s="3"/>
      <c r="Y50" s="3"/>
      <c r="Z50" s="3"/>
    </row>
    <row r="51" spans="1:26" ht="24.75" customHeight="1">
      <c r="A51"/>
      <c r="B51" s="21"/>
      <c r="Q51" s="65"/>
      <c r="R51" s="22"/>
      <c r="S51" s="7"/>
      <c r="T51"/>
      <c r="U51"/>
      <c r="V51"/>
      <c r="X51" s="3"/>
      <c r="Y51" s="3"/>
      <c r="Z51" s="3"/>
    </row>
    <row r="52" spans="2:26" ht="15" customHeight="1">
      <c r="B52" s="23"/>
      <c r="R52" s="22"/>
      <c r="S52" s="7"/>
      <c r="T52"/>
      <c r="U52"/>
      <c r="V52"/>
      <c r="X52" s="3"/>
      <c r="Y52" s="3"/>
      <c r="Z52" s="3"/>
    </row>
    <row r="53" spans="1:26" ht="15">
      <c r="A53" s="24"/>
      <c r="B53" s="25"/>
      <c r="Q53" s="22"/>
      <c r="T53" s="7"/>
      <c r="U53"/>
      <c r="V53"/>
      <c r="Y53" s="3"/>
      <c r="Z53" s="3"/>
    </row>
    <row r="54" spans="2:26" ht="15.75">
      <c r="B54" s="23"/>
      <c r="Q54" s="22"/>
      <c r="T54" s="7"/>
      <c r="U54"/>
      <c r="V54"/>
      <c r="Y54" s="3"/>
      <c r="Z54" s="3"/>
    </row>
    <row r="55" spans="17:26" ht="15">
      <c r="Q55" s="22"/>
      <c r="T55" s="7"/>
      <c r="U55"/>
      <c r="V55"/>
      <c r="Y55" s="3"/>
      <c r="Z55" s="3"/>
    </row>
    <row r="56" spans="18:26" ht="15">
      <c r="R56" s="22"/>
      <c r="S56" s="3"/>
      <c r="T56" s="22"/>
      <c r="U56" s="7"/>
      <c r="V56"/>
      <c r="Z56" s="3"/>
    </row>
  </sheetData>
  <mergeCells count="1">
    <mergeCell ref="N5:P5"/>
  </mergeCells>
  <printOptions horizontalCentered="1" verticalCentered="1"/>
  <pageMargins left="0.6" right="0.6" top="0.45" bottom="0.5" header="0" footer="0.2"/>
  <pageSetup fitToHeight="1" fitToWidth="1" horizontalDpi="600" verticalDpi="600" orientation="landscape" scale="43" r:id="rId1"/>
  <headerFooter alignWithMargins="0">
    <oddFooter>&amp;L&amp;9x:\x_env\_permit\Lewelling Blvd Proposal\&amp;F - &amp;A&amp;C&amp;8&amp;A&amp;R&amp;8&amp;D MCL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bbuxton</cp:lastModifiedBy>
  <cp:lastPrinted>2004-08-06T00:20:13Z</cp:lastPrinted>
  <dcterms:created xsi:type="dcterms:W3CDTF">1999-01-18T17:10:58Z</dcterms:created>
  <dcterms:modified xsi:type="dcterms:W3CDTF">2004-08-09T21:26:55Z</dcterms:modified>
  <cp:category/>
  <cp:version/>
  <cp:contentType/>
  <cp:contentStatus/>
</cp:coreProperties>
</file>